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Sheet1" sheetId="2" r:id="rId1"/>
    <sheet name="Sheet2" sheetId="1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F23" i="2" l="1"/>
  <c r="F22" i="2"/>
  <c r="F17" i="2"/>
  <c r="F16" i="2"/>
  <c r="F14" i="2"/>
  <c r="F12" i="2"/>
  <c r="F11" i="2"/>
  <c r="F10" i="2"/>
  <c r="F9" i="2"/>
  <c r="F8" i="2"/>
  <c r="F7" i="2"/>
  <c r="C12" i="2"/>
  <c r="C10" i="2"/>
  <c r="C8" i="2"/>
  <c r="C22" i="2" s="1"/>
  <c r="F21" i="2"/>
</calcChain>
</file>

<file path=xl/sharedStrings.xml><?xml version="1.0" encoding="utf-8"?>
<sst xmlns="http://schemas.openxmlformats.org/spreadsheetml/2006/main" count="55" uniqueCount="46">
  <si>
    <t>R.br.</t>
  </si>
  <si>
    <t>Vrsta prihoda</t>
  </si>
  <si>
    <t>Iznos</t>
  </si>
  <si>
    <t>Vrsta rashoda</t>
  </si>
  <si>
    <t>1.</t>
  </si>
  <si>
    <t>Troškovi materijala za održavanje</t>
  </si>
  <si>
    <t>Prihodi od učešća vlasnika lokala u finansiranju upravljanja i održavanja tpc "Kalče"</t>
  </si>
  <si>
    <t>2.</t>
  </si>
  <si>
    <t>Troškovi kancelarijskog i ostalog materijala</t>
  </si>
  <si>
    <t>Dotacije, subvencije i povraćaj poreza</t>
  </si>
  <si>
    <t>3.</t>
  </si>
  <si>
    <t>Oprema i inventar</t>
  </si>
  <si>
    <t>Zakupnine</t>
  </si>
  <si>
    <t>4.</t>
  </si>
  <si>
    <t>Troškovi električne energije</t>
  </si>
  <si>
    <t>Članarina</t>
  </si>
  <si>
    <t>5.</t>
  </si>
  <si>
    <t>Troškovi bruto zarada</t>
  </si>
  <si>
    <t>Prihodi od kamata</t>
  </si>
  <si>
    <t>6.</t>
  </si>
  <si>
    <t>Otpremnine i naknade</t>
  </si>
  <si>
    <t>Prihodi od smanjenja obaveza po zakonu</t>
  </si>
  <si>
    <t>7.</t>
  </si>
  <si>
    <t>Troškovi PTT uslugas</t>
  </si>
  <si>
    <t>8.</t>
  </si>
  <si>
    <t>Troškovi održavanja osn.sredstava</t>
  </si>
  <si>
    <t>9.</t>
  </si>
  <si>
    <t>Troškovi zakupa</t>
  </si>
  <si>
    <t>10.</t>
  </si>
  <si>
    <t>Troškovi JKP ON</t>
  </si>
  <si>
    <t>11.</t>
  </si>
  <si>
    <t>Troškovi advokatskih usluga</t>
  </si>
  <si>
    <t>12.</t>
  </si>
  <si>
    <t>Troškovi čišćenja</t>
  </si>
  <si>
    <t>13.</t>
  </si>
  <si>
    <t>Troškovi fizičkog obezbeđenja</t>
  </si>
  <si>
    <t>14.</t>
  </si>
  <si>
    <t>Sudske takse</t>
  </si>
  <si>
    <t>15.</t>
  </si>
  <si>
    <t>Ostali troškovi</t>
  </si>
  <si>
    <t>UKUPNO:</t>
  </si>
  <si>
    <t>TAČKA 5.</t>
  </si>
  <si>
    <t>PLAN PRIHODA I RASHODA ZA 2022.G.</t>
  </si>
  <si>
    <t>Preneta sredstva iz 2021</t>
  </si>
  <si>
    <t>PREDSEDNIK  U.O.                                                                                UDRUŽENJA VLASNIKA LOKALA TPC "KALČA" NIŠ  Dragoslav Pavlović. Dipl.ek.</t>
  </si>
  <si>
    <t>VIŠAK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</si>
</sst>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38"/>
      <scheme val="major"/>
    </font>
    <font>
      <sz val="10"/>
      <name val="Arial"/>
      <family val="2"/>
    </font>
    <font>
      <sz val="11"/>
      <color theme="1"/>
      <name val="Cambria"/>
      <family val="1"/>
      <charset val="238"/>
      <scheme val="major"/>
    </font>
    <font>
      <b/>
      <u/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38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wrapText="1"/>
    </xf>
    <xf numFmtId="1" fontId="5" fillId="0" borderId="0" xfId="0" applyNumberFormat="1" applyFont="1"/>
    <xf numFmtId="0" fontId="5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9" workbookViewId="0">
      <selection activeCell="F25" sqref="F25"/>
    </sheetView>
  </sheetViews>
  <sheetFormatPr defaultColWidth="7.21875" defaultRowHeight="13.8" x14ac:dyDescent="0.25"/>
  <cols>
    <col min="1" max="1" width="5.109375" style="5" customWidth="1"/>
    <col min="2" max="2" width="24.109375" style="33" customWidth="1"/>
    <col min="3" max="3" width="14.5546875" style="7" customWidth="1"/>
    <col min="4" max="4" width="5" style="8" customWidth="1"/>
    <col min="5" max="5" width="21" style="8" customWidth="1"/>
    <col min="6" max="6" width="16.6640625" style="8" customWidth="1"/>
    <col min="7" max="7" width="7.21875" style="9"/>
    <col min="8" max="8" width="7.21875" style="10"/>
    <col min="9" max="16384" width="7.21875" style="5"/>
  </cols>
  <sheetData>
    <row r="1" spans="1:8" x14ac:dyDescent="0.25">
      <c r="B1" s="6" t="s">
        <v>41</v>
      </c>
    </row>
    <row r="2" spans="1:8" x14ac:dyDescent="0.25">
      <c r="A2" s="34" t="s">
        <v>42</v>
      </c>
      <c r="B2" s="35"/>
      <c r="C2" s="35"/>
      <c r="D2" s="35"/>
      <c r="E2" s="35"/>
    </row>
    <row r="3" spans="1:8" x14ac:dyDescent="0.25">
      <c r="A3" s="35"/>
      <c r="B3" s="35"/>
      <c r="C3" s="35"/>
      <c r="D3" s="35"/>
      <c r="E3" s="35"/>
    </row>
    <row r="6" spans="1:8" s="19" customFormat="1" ht="27.6" x14ac:dyDescent="0.25">
      <c r="A6" s="11" t="s">
        <v>0</v>
      </c>
      <c r="B6" s="12" t="s">
        <v>1</v>
      </c>
      <c r="C6" s="13" t="s">
        <v>2</v>
      </c>
      <c r="D6" s="14" t="s">
        <v>0</v>
      </c>
      <c r="E6" s="15" t="s">
        <v>3</v>
      </c>
      <c r="F6" s="16" t="s">
        <v>2</v>
      </c>
      <c r="G6" s="17"/>
      <c r="H6" s="18"/>
    </row>
    <row r="7" spans="1:8" s="19" customFormat="1" ht="27.6" x14ac:dyDescent="0.25">
      <c r="A7" s="20" t="s">
        <v>4</v>
      </c>
      <c r="B7" s="21" t="s">
        <v>43</v>
      </c>
      <c r="C7" s="22">
        <v>5000000</v>
      </c>
      <c r="D7" s="23" t="s">
        <v>4</v>
      </c>
      <c r="E7" s="24" t="s">
        <v>5</v>
      </c>
      <c r="F7" s="23">
        <f>2805007.81+0.95</f>
        <v>2805008.7600000002</v>
      </c>
      <c r="G7" s="17"/>
      <c r="H7" s="18"/>
    </row>
    <row r="8" spans="1:8" ht="55.2" x14ac:dyDescent="0.25">
      <c r="A8" s="25" t="s">
        <v>4</v>
      </c>
      <c r="B8" s="26" t="s">
        <v>6</v>
      </c>
      <c r="C8" s="27">
        <f>(16207395.38-C7)*1.1</f>
        <v>12328134.918000001</v>
      </c>
      <c r="D8" s="23" t="s">
        <v>7</v>
      </c>
      <c r="E8" s="28" t="s">
        <v>8</v>
      </c>
      <c r="F8" s="23">
        <f>(10469.17+5525+11701.57)*1.1</f>
        <v>30465.313999999998</v>
      </c>
    </row>
    <row r="9" spans="1:8" ht="27.6" x14ac:dyDescent="0.25">
      <c r="A9" s="25" t="s">
        <v>7</v>
      </c>
      <c r="B9" s="26" t="s">
        <v>9</v>
      </c>
      <c r="C9" s="27">
        <v>0</v>
      </c>
      <c r="D9" s="23" t="s">
        <v>10</v>
      </c>
      <c r="E9" s="28" t="s">
        <v>11</v>
      </c>
      <c r="F9" s="23">
        <f>1624553.05*0.5</f>
        <v>812276.52500000002</v>
      </c>
    </row>
    <row r="10" spans="1:8" ht="27.6" x14ac:dyDescent="0.25">
      <c r="A10" s="25" t="s">
        <v>10</v>
      </c>
      <c r="B10" s="26" t="s">
        <v>12</v>
      </c>
      <c r="C10" s="27">
        <f>1171177.81*1.2</f>
        <v>1405413.372</v>
      </c>
      <c r="D10" s="23" t="s">
        <v>13</v>
      </c>
      <c r="E10" s="28" t="s">
        <v>14</v>
      </c>
      <c r="F10" s="23">
        <f>1307805.6*1.15</f>
        <v>1503976.44</v>
      </c>
    </row>
    <row r="11" spans="1:8" x14ac:dyDescent="0.25">
      <c r="A11" s="25" t="s">
        <v>13</v>
      </c>
      <c r="B11" s="26" t="s">
        <v>15</v>
      </c>
      <c r="C11" s="27">
        <v>0</v>
      </c>
      <c r="D11" s="23" t="s">
        <v>16</v>
      </c>
      <c r="E11" s="28" t="s">
        <v>17</v>
      </c>
      <c r="F11" s="23">
        <f>(1921252+331882)*1.1</f>
        <v>2478447.4000000004</v>
      </c>
    </row>
    <row r="12" spans="1:8" x14ac:dyDescent="0.25">
      <c r="A12" s="25" t="s">
        <v>16</v>
      </c>
      <c r="B12" s="26" t="s">
        <v>18</v>
      </c>
      <c r="C12" s="27">
        <f>7912.91*1.1</f>
        <v>8704.2010000000009</v>
      </c>
      <c r="D12" s="23" t="s">
        <v>19</v>
      </c>
      <c r="E12" s="28" t="s">
        <v>20</v>
      </c>
      <c r="F12" s="23">
        <f>(86646+52105+1100)*0.6</f>
        <v>83910.599999999991</v>
      </c>
    </row>
    <row r="13" spans="1:8" ht="27.6" x14ac:dyDescent="0.25">
      <c r="A13" s="25" t="s">
        <v>19</v>
      </c>
      <c r="B13" s="26" t="s">
        <v>21</v>
      </c>
      <c r="C13" s="27">
        <v>120000</v>
      </c>
      <c r="D13" s="23" t="s">
        <v>22</v>
      </c>
      <c r="E13" s="28" t="s">
        <v>23</v>
      </c>
      <c r="F13" s="23">
        <v>39984.879999999997</v>
      </c>
    </row>
    <row r="14" spans="1:8" ht="27.6" x14ac:dyDescent="0.25">
      <c r="A14" s="25"/>
      <c r="B14" s="26"/>
      <c r="C14" s="27"/>
      <c r="D14" s="23" t="s">
        <v>24</v>
      </c>
      <c r="E14" s="28" t="s">
        <v>25</v>
      </c>
      <c r="F14" s="23">
        <f>4575070.68*1.05</f>
        <v>4803824.2139999997</v>
      </c>
    </row>
    <row r="15" spans="1:8" x14ac:dyDescent="0.25">
      <c r="A15" s="25"/>
      <c r="B15" s="26"/>
      <c r="C15" s="27"/>
      <c r="D15" s="23" t="s">
        <v>26</v>
      </c>
      <c r="E15" s="28" t="s">
        <v>27</v>
      </c>
      <c r="F15" s="23">
        <v>104312.05</v>
      </c>
    </row>
    <row r="16" spans="1:8" x14ac:dyDescent="0.25">
      <c r="A16" s="25"/>
      <c r="B16" s="26"/>
      <c r="C16" s="27"/>
      <c r="D16" s="23" t="s">
        <v>28</v>
      </c>
      <c r="E16" s="28" t="s">
        <v>29</v>
      </c>
      <c r="F16" s="23">
        <f>965344*1.1</f>
        <v>1061878.4000000001</v>
      </c>
    </row>
    <row r="17" spans="1:8" ht="27.6" x14ac:dyDescent="0.25">
      <c r="A17" s="25"/>
      <c r="B17" s="26"/>
      <c r="C17" s="27"/>
      <c r="D17" s="23" t="s">
        <v>30</v>
      </c>
      <c r="E17" s="28" t="s">
        <v>31</v>
      </c>
      <c r="F17" s="23">
        <f>415637.34*0.8</f>
        <v>332509.87200000003</v>
      </c>
    </row>
    <row r="18" spans="1:8" x14ac:dyDescent="0.25">
      <c r="A18" s="25"/>
      <c r="B18" s="26"/>
      <c r="C18" s="27"/>
      <c r="D18" s="23" t="s">
        <v>32</v>
      </c>
      <c r="E18" s="28" t="s">
        <v>33</v>
      </c>
      <c r="F18" s="23">
        <v>122000</v>
      </c>
    </row>
    <row r="19" spans="1:8" ht="27.6" x14ac:dyDescent="0.25">
      <c r="A19" s="25"/>
      <c r="B19" s="26"/>
      <c r="C19" s="27"/>
      <c r="D19" s="23" t="s">
        <v>34</v>
      </c>
      <c r="E19" s="28" t="s">
        <v>35</v>
      </c>
      <c r="F19" s="23">
        <v>2879162.15</v>
      </c>
    </row>
    <row r="20" spans="1:8" x14ac:dyDescent="0.25">
      <c r="A20" s="25"/>
      <c r="B20" s="26"/>
      <c r="C20" s="27"/>
      <c r="D20" s="23" t="s">
        <v>36</v>
      </c>
      <c r="E20" s="28" t="s">
        <v>37</v>
      </c>
      <c r="F20" s="23">
        <v>306732</v>
      </c>
    </row>
    <row r="21" spans="1:8" x14ac:dyDescent="0.25">
      <c r="A21" s="25"/>
      <c r="B21" s="26"/>
      <c r="C21" s="27"/>
      <c r="D21" s="23" t="s">
        <v>38</v>
      </c>
      <c r="E21" s="28" t="s">
        <v>39</v>
      </c>
      <c r="F21" s="23">
        <f>1000+6000+32792.43+74043.55+1240+17700+28782.12+276.4+3388.61+18.41+1.12</f>
        <v>165242.63999999998</v>
      </c>
    </row>
    <row r="22" spans="1:8" x14ac:dyDescent="0.25">
      <c r="A22" s="25"/>
      <c r="B22" s="29" t="s">
        <v>40</v>
      </c>
      <c r="C22" s="30">
        <f>SUM(C7:C21)</f>
        <v>18862252.491000004</v>
      </c>
      <c r="D22" s="23"/>
      <c r="E22" s="28"/>
      <c r="F22" s="14">
        <f>SUM(F7:F21)</f>
        <v>17529731.245000001</v>
      </c>
    </row>
    <row r="23" spans="1:8" s="19" customFormat="1" x14ac:dyDescent="0.25">
      <c r="A23" s="11"/>
      <c r="B23" s="31"/>
      <c r="C23" s="11"/>
      <c r="D23" s="14"/>
      <c r="E23" s="32" t="s">
        <v>45</v>
      </c>
      <c r="F23" s="30">
        <f>C22-F22</f>
        <v>1332521.2460000031</v>
      </c>
      <c r="G23" s="17"/>
      <c r="H23" s="18"/>
    </row>
    <row r="26" spans="1:8" x14ac:dyDescent="0.25">
      <c r="C26" s="36" t="s">
        <v>44</v>
      </c>
      <c r="D26" s="37"/>
      <c r="E26" s="37"/>
      <c r="F26" s="37"/>
    </row>
    <row r="27" spans="1:8" x14ac:dyDescent="0.25">
      <c r="C27" s="37"/>
      <c r="D27" s="37"/>
      <c r="E27" s="37"/>
      <c r="F27" s="37"/>
    </row>
    <row r="28" spans="1:8" x14ac:dyDescent="0.25">
      <c r="C28" s="37"/>
      <c r="D28" s="37"/>
      <c r="E28" s="37"/>
      <c r="F28" s="37"/>
    </row>
    <row r="29" spans="1:8" x14ac:dyDescent="0.25">
      <c r="C29" s="37"/>
      <c r="D29" s="37"/>
      <c r="E29" s="37"/>
      <c r="F29" s="37"/>
    </row>
  </sheetData>
  <mergeCells count="2">
    <mergeCell ref="A2:E3"/>
    <mergeCell ref="C26:F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"/>
  <sheetViews>
    <sheetView workbookViewId="0">
      <selection sqref="A1:XFD1048576"/>
    </sheetView>
  </sheetViews>
  <sheetFormatPr defaultColWidth="8.88671875" defaultRowHeight="15" x14ac:dyDescent="0.25"/>
  <cols>
    <col min="1" max="2" width="8.88671875" style="1"/>
    <col min="3" max="3" width="8.88671875" style="2"/>
    <col min="4" max="4" width="8.88671875" style="3"/>
    <col min="5" max="7" width="8.88671875" style="4"/>
    <col min="8" max="16384" width="8.88671875" style="1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"/>
  <sheetViews>
    <sheetView topLeftCell="J1" workbookViewId="0">
      <selection activeCell="J1" sqref="J1"/>
    </sheetView>
  </sheetViews>
  <sheetFormatPr defaultRowHeight="15" x14ac:dyDescent="0.25"/>
  <cols>
    <col min="1" max="2" width="8.88671875" style="1"/>
    <col min="3" max="3" width="8.88671875" style="2"/>
    <col min="4" max="4" width="8.88671875" style="3"/>
    <col min="5" max="7" width="8.88671875" style="4"/>
    <col min="8" max="16384" width="8.8867187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defaultRowHeight="14.4" x14ac:dyDescent="0.3"/>
  <cols>
    <col min="2" max="2" width="10.88671875" customWidth="1"/>
    <col min="4" max="4" width="11.33203125" customWidth="1"/>
    <col min="6" max="6" width="10.88671875" customWidth="1"/>
    <col min="8" max="8" width="10.44140625" customWidth="1"/>
    <col min="10" max="10" width="10.2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2021-12-17T10:31:09Z</dcterms:modified>
</cp:coreProperties>
</file>